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5" i="1"/>
  <c r="C35"/>
  <c r="D35"/>
  <c r="E35"/>
  <c r="Q35"/>
  <c r="G35"/>
  <c r="H11"/>
  <c r="G14"/>
  <c r="C14"/>
  <c r="O35"/>
  <c r="M6"/>
  <c r="M5"/>
  <c r="J5"/>
  <c r="H5"/>
  <c r="G5"/>
  <c r="C5"/>
  <c r="K14"/>
  <c r="K7"/>
  <c r="K6"/>
  <c r="K5"/>
  <c r="M34"/>
  <c r="M19"/>
  <c r="M7"/>
  <c r="J35"/>
  <c r="K35"/>
  <c r="M35"/>
  <c r="M8"/>
  <c r="M9"/>
  <c r="M10"/>
  <c r="M11"/>
  <c r="M12"/>
  <c r="M13"/>
  <c r="M14"/>
  <c r="M15"/>
  <c r="M16"/>
  <c r="M17"/>
  <c r="M18"/>
  <c r="M20"/>
  <c r="M21"/>
  <c r="M22"/>
  <c r="M23"/>
  <c r="M24"/>
  <c r="M25"/>
  <c r="M26"/>
  <c r="M27"/>
  <c r="M28"/>
  <c r="M29"/>
  <c r="M30"/>
  <c r="M31"/>
  <c r="M32"/>
  <c r="M33"/>
  <c r="K8"/>
  <c r="K33"/>
  <c r="K34"/>
  <c r="K16"/>
  <c r="K32"/>
  <c r="K26"/>
  <c r="K18"/>
  <c r="K17"/>
  <c r="K15"/>
  <c r="K12"/>
  <c r="K10"/>
  <c r="K9"/>
  <c r="K11"/>
  <c r="K13"/>
  <c r="K19"/>
  <c r="K20"/>
  <c r="K21"/>
  <c r="K22"/>
  <c r="K23"/>
  <c r="K24"/>
  <c r="K25"/>
  <c r="K27"/>
  <c r="K28"/>
  <c r="K29"/>
  <c r="K30"/>
  <c r="K31"/>
  <c r="H35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C6"/>
  <c r="C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G6"/>
  <c r="G7"/>
  <c r="G10"/>
  <c r="G12"/>
  <c r="G16"/>
  <c r="G20"/>
  <c r="G24"/>
  <c r="G28"/>
  <c r="G32"/>
  <c r="G34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3"/>
  <c r="C12"/>
  <c r="D11"/>
  <c r="C11"/>
  <c r="D10"/>
  <c r="H10" s="1"/>
  <c r="C10"/>
  <c r="D9"/>
  <c r="H9" s="1"/>
  <c r="C9"/>
  <c r="D8"/>
  <c r="H8" s="1"/>
  <c r="C8"/>
  <c r="E7"/>
  <c r="I7" s="1"/>
  <c r="D7"/>
  <c r="E6"/>
  <c r="I6" s="1"/>
  <c r="D6"/>
  <c r="E5"/>
  <c r="D5"/>
  <c r="G8" l="1"/>
  <c r="H6"/>
  <c r="G33"/>
  <c r="G29"/>
  <c r="G25"/>
  <c r="G21"/>
  <c r="G17"/>
  <c r="G13"/>
  <c r="G9"/>
  <c r="H7"/>
  <c r="G30"/>
  <c r="G26"/>
  <c r="G22"/>
  <c r="G18"/>
  <c r="G31"/>
  <c r="G27"/>
  <c r="G23"/>
  <c r="G19"/>
  <c r="G15"/>
  <c r="G11"/>
  <c r="I5"/>
  <c r="I35" s="1"/>
</calcChain>
</file>

<file path=xl/sharedStrings.xml><?xml version="1.0" encoding="utf-8"?>
<sst xmlns="http://schemas.openxmlformats.org/spreadsheetml/2006/main" count="48" uniqueCount="48">
  <si>
    <t>क्र.सं</t>
  </si>
  <si>
    <t>बिधालयको नाम</t>
  </si>
  <si>
    <t>वागेश्वरी मा.वि</t>
  </si>
  <si>
    <t>हर्कपुर मा.वि</t>
  </si>
  <si>
    <t>पिपलभन्ज्याङ मा.वि</t>
  </si>
  <si>
    <t>रावलडाँडा आ.वि</t>
  </si>
  <si>
    <t>रिचोक ईराङ आ.वि</t>
  </si>
  <si>
    <t>कालिका आ.वि.मोहरिया</t>
  </si>
  <si>
    <t>वाँसखर्क आ.वि</t>
  </si>
  <si>
    <t>तिनकन्या आ.वि</t>
  </si>
  <si>
    <t>तिनकन्या वागेश्वरी आ.वि</t>
  </si>
  <si>
    <t>ओर्वाङ आ.वि</t>
  </si>
  <si>
    <t>भूमिस्थान आ.वि बेनीघाट</t>
  </si>
  <si>
    <t>जनजागृती सिद्ध आ.वि</t>
  </si>
  <si>
    <t>बेलडाँडा कालिका आ.वि</t>
  </si>
  <si>
    <t>महारुद्र आ.वि</t>
  </si>
  <si>
    <t>कुन्चुरुङ आ.वि</t>
  </si>
  <si>
    <t>गौरीशंकर आ.वि</t>
  </si>
  <si>
    <t>चण्डीदेवी आ.वि</t>
  </si>
  <si>
    <t>जरुङ सिमटार आ.वि</t>
  </si>
  <si>
    <t>प्रजा आ.वि</t>
  </si>
  <si>
    <t>देउराली आ.वि</t>
  </si>
  <si>
    <t>घैराङ आ.वि</t>
  </si>
  <si>
    <t>सिमटार आ.वि</t>
  </si>
  <si>
    <t>भूमिस्थान आ.वि महादेवस्थान</t>
  </si>
  <si>
    <t>महादेवस्थान आ.वि</t>
  </si>
  <si>
    <t>पन्चकन्या आ.वि</t>
  </si>
  <si>
    <t>लवाङ आ.वि</t>
  </si>
  <si>
    <t>सिंहदेवी आ.वि</t>
  </si>
  <si>
    <t>लालिगुराँस आ.वि</t>
  </si>
  <si>
    <t>वागेश्वरी आ.वि</t>
  </si>
  <si>
    <t>सितामाई आ.वि</t>
  </si>
  <si>
    <t xml:space="preserve">         रिचोकटार स्रोतकेन्द्र,धादिङ</t>
  </si>
  <si>
    <t>विधार्थी संख्या</t>
  </si>
  <si>
    <t>वुक कर्नर</t>
  </si>
  <si>
    <t>जम्मा रकम</t>
  </si>
  <si>
    <t>कक्षा १-५</t>
  </si>
  <si>
    <t>कक्षा ६-८</t>
  </si>
  <si>
    <t>कक्षा ९-१०</t>
  </si>
  <si>
    <t>कक्षा ११-१२</t>
  </si>
  <si>
    <t>जम्मा बिधार्थी संख्या</t>
  </si>
  <si>
    <t>कक्षा- १ को बिधार्थी संख्या</t>
  </si>
  <si>
    <t>रकम</t>
  </si>
  <si>
    <t>जम्मा</t>
  </si>
  <si>
    <t>कक्षा १-५ (दर १५०)</t>
  </si>
  <si>
    <t>कक्षा ६-८ (दर २००)</t>
  </si>
  <si>
    <t>कक्षा ९-१० (दर २००)</t>
  </si>
  <si>
    <t>कक्षा ११-१२ (दर २५०)</t>
  </si>
</sst>
</file>

<file path=xl/styles.xml><?xml version="1.0" encoding="utf-8"?>
<styleSheet xmlns="http://schemas.openxmlformats.org/spreadsheetml/2006/main">
  <numFmts count="3">
    <numFmt numFmtId="164" formatCode="[$-4000439]0"/>
    <numFmt numFmtId="165" formatCode="[$-4000439]0.0"/>
    <numFmt numFmtId="166" formatCode="[$-4000439]0.#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6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9"/>
  <sheetViews>
    <sheetView tabSelected="1" topLeftCell="A30" workbookViewId="0">
      <selection activeCell="F36" sqref="F36"/>
    </sheetView>
  </sheetViews>
  <sheetFormatPr defaultRowHeight="50.1" customHeight="1"/>
  <cols>
    <col min="1" max="1" width="3.140625" customWidth="1"/>
    <col min="2" max="2" width="11.28515625" customWidth="1"/>
    <col min="3" max="3" width="8.42578125" customWidth="1"/>
    <col min="4" max="4" width="8.140625" customWidth="1"/>
    <col min="5" max="5" width="8.85546875" customWidth="1"/>
    <col min="6" max="6" width="9.5703125" customWidth="1"/>
    <col min="7" max="8" width="7.28515625" customWidth="1"/>
    <col min="9" max="9" width="7.85546875" customWidth="1"/>
    <col min="10" max="10" width="9.28515625" customWidth="1"/>
    <col min="11" max="11" width="3.7109375" customWidth="1"/>
    <col min="12" max="12" width="6.85546875" customWidth="1"/>
    <col min="13" max="13" width="4" customWidth="1"/>
    <col min="14" max="14" width="6.7109375" customWidth="1"/>
    <col min="15" max="15" width="4.28515625" customWidth="1"/>
    <col min="16" max="16" width="6.85546875" customWidth="1"/>
    <col min="17" max="17" width="6.7109375" customWidth="1"/>
    <col min="18" max="18" width="6.85546875" customWidth="1"/>
    <col min="19" max="19" width="3.85546875" customWidth="1"/>
    <col min="20" max="20" width="6.7109375" customWidth="1"/>
    <col min="21" max="21" width="4.140625" customWidth="1"/>
    <col min="22" max="22" width="5.7109375" customWidth="1"/>
    <col min="23" max="23" width="9.140625" customWidth="1"/>
    <col min="26" max="26" width="10.7109375" bestFit="1" customWidth="1"/>
    <col min="27" max="27" width="9.5703125" bestFit="1" customWidth="1"/>
  </cols>
  <sheetData>
    <row r="1" spans="1:26" ht="18.7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6" ht="15"/>
    <row r="3" spans="1:26" s="2" customFormat="1" ht="50.1" customHeight="1">
      <c r="A3" s="24" t="s">
        <v>0</v>
      </c>
      <c r="B3" s="24" t="s">
        <v>1</v>
      </c>
      <c r="C3" s="24" t="s">
        <v>33</v>
      </c>
      <c r="D3" s="24"/>
      <c r="E3" s="24"/>
      <c r="F3" s="24"/>
      <c r="G3" s="24" t="s">
        <v>34</v>
      </c>
      <c r="H3" s="24"/>
      <c r="I3" s="24"/>
      <c r="J3" s="24"/>
      <c r="K3" s="24" t="s">
        <v>35</v>
      </c>
      <c r="L3" s="24"/>
      <c r="M3" s="24" t="s">
        <v>40</v>
      </c>
      <c r="N3" s="24"/>
      <c r="O3" s="24" t="s">
        <v>41</v>
      </c>
      <c r="P3" s="24"/>
      <c r="Q3" s="24" t="s">
        <v>42</v>
      </c>
      <c r="R3" s="14"/>
      <c r="S3" s="14"/>
      <c r="T3" s="14"/>
      <c r="U3" s="14"/>
      <c r="V3" s="14"/>
      <c r="W3" s="5"/>
      <c r="X3" s="4"/>
      <c r="Y3" s="1"/>
      <c r="Z3" s="1"/>
    </row>
    <row r="4" spans="1:26" ht="50.1" customHeight="1">
      <c r="A4" s="24"/>
      <c r="B4" s="24"/>
      <c r="C4" s="15" t="s">
        <v>44</v>
      </c>
      <c r="D4" s="15" t="s">
        <v>45</v>
      </c>
      <c r="E4" s="15" t="s">
        <v>46</v>
      </c>
      <c r="F4" s="15" t="s">
        <v>47</v>
      </c>
      <c r="G4" s="15" t="s">
        <v>36</v>
      </c>
      <c r="H4" s="15" t="s">
        <v>37</v>
      </c>
      <c r="I4" s="15" t="s">
        <v>38</v>
      </c>
      <c r="J4" s="15" t="s">
        <v>39</v>
      </c>
      <c r="K4" s="24"/>
      <c r="L4" s="24"/>
      <c r="M4" s="24"/>
      <c r="N4" s="24"/>
      <c r="O4" s="24"/>
      <c r="P4" s="24"/>
      <c r="Q4" s="24"/>
      <c r="R4" s="7"/>
      <c r="S4" s="7"/>
      <c r="T4" s="7"/>
      <c r="U4" s="7"/>
      <c r="V4" s="7"/>
      <c r="W4" s="8"/>
      <c r="X4" s="9"/>
    </row>
    <row r="5" spans="1:26" ht="50.1" customHeight="1">
      <c r="A5" s="16">
        <v>1</v>
      </c>
      <c r="B5" s="17" t="s">
        <v>2</v>
      </c>
      <c r="C5" s="18">
        <f>44+37+52+58+53</f>
        <v>244</v>
      </c>
      <c r="D5" s="18">
        <f>124+84+66</f>
        <v>274</v>
      </c>
      <c r="E5" s="18">
        <f>120+110</f>
        <v>230</v>
      </c>
      <c r="F5" s="18">
        <v>291</v>
      </c>
      <c r="G5" s="18">
        <f>C5*150</f>
        <v>36600</v>
      </c>
      <c r="H5" s="18">
        <f>D5*200</f>
        <v>54800</v>
      </c>
      <c r="I5" s="18">
        <f>E5*200</f>
        <v>46000</v>
      </c>
      <c r="J5" s="18">
        <f>F5*250</f>
        <v>72750</v>
      </c>
      <c r="K5" s="25">
        <f>G5+H5+I5+J5</f>
        <v>210150</v>
      </c>
      <c r="L5" s="26"/>
      <c r="M5" s="27">
        <f>C5+D5+E5+F5</f>
        <v>1039</v>
      </c>
      <c r="N5" s="28"/>
      <c r="O5" s="21">
        <v>44</v>
      </c>
      <c r="P5" s="21"/>
      <c r="Q5" s="18">
        <f>O5*100</f>
        <v>4400</v>
      </c>
      <c r="R5" s="10"/>
      <c r="S5" s="10"/>
      <c r="T5" s="10"/>
      <c r="U5" s="10"/>
      <c r="V5" s="10"/>
      <c r="W5" s="10"/>
      <c r="X5" s="11"/>
    </row>
    <row r="6" spans="1:26" ht="50.1" customHeight="1">
      <c r="A6" s="16">
        <v>2</v>
      </c>
      <c r="B6" s="17" t="s">
        <v>3</v>
      </c>
      <c r="C6" s="18">
        <f>22+17+18+20+16</f>
        <v>93</v>
      </c>
      <c r="D6" s="18">
        <f>22+20+24</f>
        <v>66</v>
      </c>
      <c r="E6" s="18">
        <f>50+33</f>
        <v>83</v>
      </c>
      <c r="F6" s="18"/>
      <c r="G6" s="18">
        <f t="shared" ref="G6:G34" si="0">C6*150</f>
        <v>13950</v>
      </c>
      <c r="H6" s="18">
        <f t="shared" ref="H6:H34" si="1">D6*200</f>
        <v>13200</v>
      </c>
      <c r="I6" s="18">
        <f t="shared" ref="I6:I34" si="2">E6*200</f>
        <v>16600</v>
      </c>
      <c r="J6" s="18"/>
      <c r="K6" s="25">
        <f>G6+H6+I6+J6</f>
        <v>43750</v>
      </c>
      <c r="L6" s="26"/>
      <c r="M6" s="27">
        <f>C6+D6+E6+F6</f>
        <v>242</v>
      </c>
      <c r="N6" s="28"/>
      <c r="O6" s="21">
        <v>22</v>
      </c>
      <c r="P6" s="21"/>
      <c r="Q6" s="18">
        <f t="shared" ref="Q6:Q34" si="3">O6*100</f>
        <v>2200</v>
      </c>
      <c r="R6" s="10"/>
      <c r="S6" s="10"/>
      <c r="T6" s="10"/>
      <c r="U6" s="10"/>
      <c r="V6" s="10"/>
      <c r="W6" s="10"/>
      <c r="X6" s="11"/>
    </row>
    <row r="7" spans="1:26" ht="50.1" customHeight="1">
      <c r="A7" s="16">
        <v>3</v>
      </c>
      <c r="B7" s="17" t="s">
        <v>4</v>
      </c>
      <c r="C7" s="18">
        <f>22+30+26+30+32</f>
        <v>140</v>
      </c>
      <c r="D7" s="18">
        <f>110+57+45</f>
        <v>212</v>
      </c>
      <c r="E7" s="18">
        <f>63+61</f>
        <v>124</v>
      </c>
      <c r="F7" s="18"/>
      <c r="G7" s="18">
        <f t="shared" si="0"/>
        <v>21000</v>
      </c>
      <c r="H7" s="18">
        <f t="shared" si="1"/>
        <v>42400</v>
      </c>
      <c r="I7" s="18">
        <f t="shared" si="2"/>
        <v>24800</v>
      </c>
      <c r="J7" s="18"/>
      <c r="K7" s="21">
        <f>G7+H7+I7+J7</f>
        <v>88200</v>
      </c>
      <c r="L7" s="22"/>
      <c r="M7" s="27">
        <f>C7+D7+E7+F7</f>
        <v>476</v>
      </c>
      <c r="N7" s="28"/>
      <c r="O7" s="21">
        <v>22</v>
      </c>
      <c r="P7" s="21"/>
      <c r="Q7" s="18">
        <f t="shared" si="3"/>
        <v>2200</v>
      </c>
      <c r="R7" s="10"/>
      <c r="S7" s="10"/>
      <c r="T7" s="10"/>
      <c r="U7" s="10"/>
      <c r="V7" s="10"/>
      <c r="W7" s="10"/>
      <c r="X7" s="11"/>
    </row>
    <row r="8" spans="1:26" ht="50.1" customHeight="1">
      <c r="A8" s="16">
        <v>4</v>
      </c>
      <c r="B8" s="17" t="s">
        <v>5</v>
      </c>
      <c r="C8" s="18">
        <f>16+21+20+30+23</f>
        <v>110</v>
      </c>
      <c r="D8" s="18">
        <f>27+16+16</f>
        <v>59</v>
      </c>
      <c r="E8" s="18"/>
      <c r="F8" s="18"/>
      <c r="G8" s="18">
        <f t="shared" si="0"/>
        <v>16500</v>
      </c>
      <c r="H8" s="18">
        <f t="shared" si="1"/>
        <v>11800</v>
      </c>
      <c r="I8" s="18">
        <f t="shared" si="2"/>
        <v>0</v>
      </c>
      <c r="J8" s="18"/>
      <c r="K8" s="21">
        <f>G8+H8+I8+J8</f>
        <v>28300</v>
      </c>
      <c r="L8" s="22"/>
      <c r="M8" s="27">
        <f t="shared" ref="M8:M33" si="4">C8+D8+E8+F8</f>
        <v>169</v>
      </c>
      <c r="N8" s="28"/>
      <c r="O8" s="21">
        <v>16</v>
      </c>
      <c r="P8" s="21"/>
      <c r="Q8" s="18">
        <f t="shared" si="3"/>
        <v>1600</v>
      </c>
      <c r="R8" s="10"/>
      <c r="S8" s="12"/>
      <c r="T8" s="12"/>
      <c r="U8" s="12"/>
      <c r="V8" s="12"/>
      <c r="W8" s="10"/>
      <c r="X8" s="11"/>
    </row>
    <row r="9" spans="1:26" ht="50.1" customHeight="1">
      <c r="A9" s="16">
        <v>5</v>
      </c>
      <c r="B9" s="17" t="s">
        <v>6</v>
      </c>
      <c r="C9" s="18">
        <f>14+16+18+18+19</f>
        <v>85</v>
      </c>
      <c r="D9" s="18">
        <f>19+13+13</f>
        <v>45</v>
      </c>
      <c r="E9" s="18"/>
      <c r="F9" s="18"/>
      <c r="G9" s="18">
        <f t="shared" si="0"/>
        <v>12750</v>
      </c>
      <c r="H9" s="18">
        <f t="shared" si="1"/>
        <v>9000</v>
      </c>
      <c r="I9" s="18">
        <f t="shared" si="2"/>
        <v>0</v>
      </c>
      <c r="J9" s="18"/>
      <c r="K9" s="21">
        <f t="shared" ref="K9:K31" si="5">G9+H9+I9+J9</f>
        <v>21750</v>
      </c>
      <c r="L9" s="22"/>
      <c r="M9" s="27">
        <f t="shared" si="4"/>
        <v>130</v>
      </c>
      <c r="N9" s="28"/>
      <c r="O9" s="21">
        <v>14</v>
      </c>
      <c r="P9" s="21"/>
      <c r="Q9" s="18">
        <f t="shared" si="3"/>
        <v>1400</v>
      </c>
      <c r="R9" s="10"/>
      <c r="S9" s="12"/>
      <c r="T9" s="12"/>
      <c r="U9" s="12"/>
      <c r="V9" s="12"/>
      <c r="W9" s="10"/>
      <c r="X9" s="11"/>
    </row>
    <row r="10" spans="1:26" ht="50.1" customHeight="1">
      <c r="A10" s="16">
        <v>6</v>
      </c>
      <c r="B10" s="17" t="s">
        <v>7</v>
      </c>
      <c r="C10" s="18">
        <f>18+9+13+11+24</f>
        <v>75</v>
      </c>
      <c r="D10" s="18">
        <f>26+17+11</f>
        <v>54</v>
      </c>
      <c r="E10" s="18"/>
      <c r="F10" s="18"/>
      <c r="G10" s="18">
        <f t="shared" si="0"/>
        <v>11250</v>
      </c>
      <c r="H10" s="18">
        <f t="shared" si="1"/>
        <v>10800</v>
      </c>
      <c r="I10" s="18">
        <f t="shared" si="2"/>
        <v>0</v>
      </c>
      <c r="J10" s="18"/>
      <c r="K10" s="21">
        <f>G10+H10+I10+J10</f>
        <v>22050</v>
      </c>
      <c r="L10" s="22"/>
      <c r="M10" s="27">
        <f t="shared" si="4"/>
        <v>129</v>
      </c>
      <c r="N10" s="28"/>
      <c r="O10" s="21">
        <v>18</v>
      </c>
      <c r="P10" s="21"/>
      <c r="Q10" s="18">
        <f t="shared" si="3"/>
        <v>1800</v>
      </c>
      <c r="R10" s="10"/>
      <c r="S10" s="12"/>
      <c r="T10" s="12"/>
      <c r="U10" s="12"/>
      <c r="V10" s="12"/>
      <c r="W10" s="10"/>
      <c r="X10" s="11"/>
    </row>
    <row r="11" spans="1:26" ht="50.1" customHeight="1">
      <c r="A11" s="16">
        <v>7</v>
      </c>
      <c r="B11" s="17" t="s">
        <v>8</v>
      </c>
      <c r="C11" s="18">
        <f>23+13+18+18+26</f>
        <v>98</v>
      </c>
      <c r="D11" s="18">
        <f>42+35+28</f>
        <v>105</v>
      </c>
      <c r="E11" s="18"/>
      <c r="F11" s="18"/>
      <c r="G11" s="18">
        <f t="shared" si="0"/>
        <v>14700</v>
      </c>
      <c r="H11" s="20">
        <f>D11*200</f>
        <v>21000</v>
      </c>
      <c r="I11" s="18">
        <f t="shared" si="2"/>
        <v>0</v>
      </c>
      <c r="J11" s="18"/>
      <c r="K11" s="21">
        <f t="shared" si="5"/>
        <v>35700</v>
      </c>
      <c r="L11" s="22"/>
      <c r="M11" s="27">
        <f t="shared" si="4"/>
        <v>203</v>
      </c>
      <c r="N11" s="28"/>
      <c r="O11" s="21">
        <v>23</v>
      </c>
      <c r="P11" s="21"/>
      <c r="Q11" s="18">
        <f t="shared" si="3"/>
        <v>2300</v>
      </c>
      <c r="R11" s="10"/>
      <c r="S11" s="12"/>
      <c r="T11" s="12"/>
      <c r="U11" s="12"/>
      <c r="V11" s="12"/>
      <c r="W11" s="10"/>
      <c r="X11" s="11"/>
    </row>
    <row r="12" spans="1:26" ht="50.1" customHeight="1">
      <c r="A12" s="16">
        <v>8</v>
      </c>
      <c r="B12" s="17" t="s">
        <v>9</v>
      </c>
      <c r="C12" s="18">
        <f>5+8+4+5+5</f>
        <v>27</v>
      </c>
      <c r="D12" s="18"/>
      <c r="E12" s="18"/>
      <c r="F12" s="18"/>
      <c r="G12" s="18">
        <f t="shared" si="0"/>
        <v>4050</v>
      </c>
      <c r="H12" s="18">
        <f t="shared" si="1"/>
        <v>0</v>
      </c>
      <c r="I12" s="18">
        <f t="shared" si="2"/>
        <v>0</v>
      </c>
      <c r="J12" s="18"/>
      <c r="K12" s="21">
        <f>G12+H12+I12+J12</f>
        <v>4050</v>
      </c>
      <c r="L12" s="22"/>
      <c r="M12" s="27">
        <f t="shared" si="4"/>
        <v>27</v>
      </c>
      <c r="N12" s="28"/>
      <c r="O12" s="21">
        <v>5</v>
      </c>
      <c r="P12" s="21"/>
      <c r="Q12" s="18">
        <f t="shared" si="3"/>
        <v>500</v>
      </c>
      <c r="R12" s="12"/>
      <c r="S12" s="12"/>
      <c r="T12" s="12"/>
      <c r="U12" s="12"/>
      <c r="V12" s="12"/>
      <c r="W12" s="10"/>
      <c r="X12" s="11"/>
    </row>
    <row r="13" spans="1:26" ht="50.1" customHeight="1">
      <c r="A13" s="16">
        <v>9</v>
      </c>
      <c r="B13" s="17" t="s">
        <v>10</v>
      </c>
      <c r="C13" s="18">
        <f>23+7+14+6+5</f>
        <v>55</v>
      </c>
      <c r="D13" s="18"/>
      <c r="E13" s="18"/>
      <c r="F13" s="18"/>
      <c r="G13" s="18">
        <f t="shared" si="0"/>
        <v>8250</v>
      </c>
      <c r="H13" s="18">
        <f t="shared" si="1"/>
        <v>0</v>
      </c>
      <c r="I13" s="18">
        <f t="shared" si="2"/>
        <v>0</v>
      </c>
      <c r="J13" s="18"/>
      <c r="K13" s="21">
        <f t="shared" si="5"/>
        <v>8250</v>
      </c>
      <c r="L13" s="22"/>
      <c r="M13" s="27">
        <f t="shared" si="4"/>
        <v>55</v>
      </c>
      <c r="N13" s="28"/>
      <c r="O13" s="21">
        <v>23</v>
      </c>
      <c r="P13" s="21"/>
      <c r="Q13" s="18">
        <f t="shared" si="3"/>
        <v>2300</v>
      </c>
      <c r="R13" s="12"/>
      <c r="S13" s="12"/>
      <c r="T13" s="12"/>
      <c r="U13" s="12"/>
      <c r="V13" s="12"/>
      <c r="W13" s="10"/>
      <c r="X13" s="11"/>
    </row>
    <row r="14" spans="1:26" ht="50.1" customHeight="1">
      <c r="A14" s="16">
        <v>10</v>
      </c>
      <c r="B14" s="17" t="s">
        <v>11</v>
      </c>
      <c r="C14" s="18">
        <f>17+11+19+18+16</f>
        <v>81</v>
      </c>
      <c r="D14" s="18"/>
      <c r="E14" s="18"/>
      <c r="F14" s="18"/>
      <c r="G14" s="18">
        <f>C14*150</f>
        <v>12150</v>
      </c>
      <c r="H14" s="18">
        <f t="shared" si="1"/>
        <v>0</v>
      </c>
      <c r="I14" s="18">
        <f t="shared" si="2"/>
        <v>0</v>
      </c>
      <c r="J14" s="18"/>
      <c r="K14" s="21">
        <f>G14+H14+I14+J14</f>
        <v>12150</v>
      </c>
      <c r="L14" s="22"/>
      <c r="M14" s="27">
        <f t="shared" si="4"/>
        <v>81</v>
      </c>
      <c r="N14" s="28"/>
      <c r="O14" s="21">
        <v>17</v>
      </c>
      <c r="P14" s="21"/>
      <c r="Q14" s="18">
        <f t="shared" si="3"/>
        <v>1700</v>
      </c>
      <c r="R14" s="12"/>
      <c r="S14" s="12"/>
      <c r="T14" s="12"/>
      <c r="U14" s="12"/>
      <c r="V14" s="12"/>
      <c r="W14" s="10"/>
      <c r="X14" s="11"/>
    </row>
    <row r="15" spans="1:26" ht="50.1" customHeight="1">
      <c r="A15" s="16">
        <v>11</v>
      </c>
      <c r="B15" s="17" t="s">
        <v>12</v>
      </c>
      <c r="C15" s="18">
        <f>12+7+11</f>
        <v>30</v>
      </c>
      <c r="D15" s="18"/>
      <c r="E15" s="18"/>
      <c r="F15" s="18"/>
      <c r="G15" s="18">
        <f t="shared" si="0"/>
        <v>4500</v>
      </c>
      <c r="H15" s="18">
        <f t="shared" si="1"/>
        <v>0</v>
      </c>
      <c r="I15" s="18">
        <f t="shared" si="2"/>
        <v>0</v>
      </c>
      <c r="J15" s="18"/>
      <c r="K15" s="21">
        <f>G15+H15+I15+J15</f>
        <v>4500</v>
      </c>
      <c r="L15" s="22"/>
      <c r="M15" s="27">
        <f t="shared" si="4"/>
        <v>30</v>
      </c>
      <c r="N15" s="28"/>
      <c r="O15" s="21">
        <v>12</v>
      </c>
      <c r="P15" s="21"/>
      <c r="Q15" s="18">
        <f t="shared" si="3"/>
        <v>1200</v>
      </c>
      <c r="R15" s="12"/>
      <c r="S15" s="12"/>
      <c r="T15" s="12"/>
      <c r="U15" s="12"/>
      <c r="V15" s="12"/>
      <c r="W15" s="10"/>
      <c r="X15" s="11"/>
    </row>
    <row r="16" spans="1:26" ht="50.1" customHeight="1">
      <c r="A16" s="16">
        <v>12</v>
      </c>
      <c r="B16" s="17" t="s">
        <v>13</v>
      </c>
      <c r="C16" s="18">
        <f>17+15+10+11+10</f>
        <v>63</v>
      </c>
      <c r="D16" s="18"/>
      <c r="E16" s="18"/>
      <c r="F16" s="18"/>
      <c r="G16" s="18">
        <f t="shared" si="0"/>
        <v>9450</v>
      </c>
      <c r="H16" s="18">
        <f t="shared" si="1"/>
        <v>0</v>
      </c>
      <c r="I16" s="18">
        <f t="shared" si="2"/>
        <v>0</v>
      </c>
      <c r="J16" s="18"/>
      <c r="K16" s="21">
        <f>G16+H16+I16+J16</f>
        <v>9450</v>
      </c>
      <c r="L16" s="22"/>
      <c r="M16" s="27">
        <f t="shared" si="4"/>
        <v>63</v>
      </c>
      <c r="N16" s="28"/>
      <c r="O16" s="21">
        <v>17</v>
      </c>
      <c r="P16" s="21"/>
      <c r="Q16" s="18">
        <f t="shared" si="3"/>
        <v>1700</v>
      </c>
      <c r="R16" s="12"/>
      <c r="S16" s="12"/>
      <c r="T16" s="12"/>
      <c r="U16" s="12"/>
      <c r="V16" s="12"/>
      <c r="W16" s="10"/>
      <c r="X16" s="11"/>
    </row>
    <row r="17" spans="1:27" ht="50.1" customHeight="1">
      <c r="A17" s="16">
        <v>13</v>
      </c>
      <c r="B17" s="17" t="s">
        <v>14</v>
      </c>
      <c r="C17" s="18">
        <f>13+9+6</f>
        <v>28</v>
      </c>
      <c r="D17" s="18"/>
      <c r="E17" s="18"/>
      <c r="F17" s="18"/>
      <c r="G17" s="18">
        <f t="shared" si="0"/>
        <v>4200</v>
      </c>
      <c r="H17" s="18">
        <f t="shared" si="1"/>
        <v>0</v>
      </c>
      <c r="I17" s="18">
        <f t="shared" si="2"/>
        <v>0</v>
      </c>
      <c r="J17" s="18"/>
      <c r="K17" s="21">
        <f>G17+H17+I17+J17</f>
        <v>4200</v>
      </c>
      <c r="L17" s="22"/>
      <c r="M17" s="27">
        <f t="shared" si="4"/>
        <v>28</v>
      </c>
      <c r="N17" s="28"/>
      <c r="O17" s="21">
        <v>13</v>
      </c>
      <c r="P17" s="21"/>
      <c r="Q17" s="18">
        <f t="shared" si="3"/>
        <v>1300</v>
      </c>
      <c r="R17" s="12"/>
      <c r="S17" s="12"/>
      <c r="T17" s="12"/>
      <c r="U17" s="12"/>
      <c r="V17" s="12"/>
      <c r="W17" s="10"/>
      <c r="X17" s="11"/>
    </row>
    <row r="18" spans="1:27" ht="50.1" customHeight="1">
      <c r="A18" s="16">
        <v>14</v>
      </c>
      <c r="B18" s="17" t="s">
        <v>15</v>
      </c>
      <c r="C18" s="18">
        <f>20+18</f>
        <v>38</v>
      </c>
      <c r="D18" s="18"/>
      <c r="E18" s="18"/>
      <c r="F18" s="18"/>
      <c r="G18" s="18">
        <f t="shared" si="0"/>
        <v>5700</v>
      </c>
      <c r="H18" s="18">
        <f t="shared" si="1"/>
        <v>0</v>
      </c>
      <c r="I18" s="18">
        <f t="shared" si="2"/>
        <v>0</v>
      </c>
      <c r="J18" s="18"/>
      <c r="K18" s="21">
        <f>G18+H18+I18+J18</f>
        <v>5700</v>
      </c>
      <c r="L18" s="22"/>
      <c r="M18" s="27">
        <f t="shared" si="4"/>
        <v>38</v>
      </c>
      <c r="N18" s="28"/>
      <c r="O18" s="21">
        <v>20</v>
      </c>
      <c r="P18" s="21"/>
      <c r="Q18" s="18">
        <f t="shared" si="3"/>
        <v>2000</v>
      </c>
      <c r="R18" s="12"/>
      <c r="S18" s="12"/>
      <c r="T18" s="12"/>
      <c r="U18" s="12"/>
      <c r="V18" s="12"/>
      <c r="W18" s="10"/>
      <c r="X18" s="11"/>
    </row>
    <row r="19" spans="1:27" ht="50.1" customHeight="1">
      <c r="A19" s="16">
        <v>15</v>
      </c>
      <c r="B19" s="17" t="s">
        <v>16</v>
      </c>
      <c r="C19" s="18">
        <f>38+15+11</f>
        <v>64</v>
      </c>
      <c r="D19" s="18"/>
      <c r="E19" s="18"/>
      <c r="F19" s="18"/>
      <c r="G19" s="18">
        <f t="shared" si="0"/>
        <v>9600</v>
      </c>
      <c r="H19" s="18">
        <f t="shared" si="1"/>
        <v>0</v>
      </c>
      <c r="I19" s="18">
        <f t="shared" si="2"/>
        <v>0</v>
      </c>
      <c r="J19" s="18"/>
      <c r="K19" s="21">
        <f t="shared" si="5"/>
        <v>9600</v>
      </c>
      <c r="L19" s="22"/>
      <c r="M19" s="27">
        <f>C19+D19+E19+F19</f>
        <v>64</v>
      </c>
      <c r="N19" s="28"/>
      <c r="O19" s="21">
        <v>38</v>
      </c>
      <c r="P19" s="21"/>
      <c r="Q19" s="18">
        <f t="shared" si="3"/>
        <v>3800</v>
      </c>
      <c r="R19" s="12"/>
      <c r="S19" s="12"/>
      <c r="T19" s="12"/>
      <c r="U19" s="12"/>
      <c r="V19" s="12"/>
      <c r="W19" s="10"/>
      <c r="X19" s="11"/>
    </row>
    <row r="20" spans="1:27" ht="50.1" customHeight="1">
      <c r="A20" s="16">
        <v>16</v>
      </c>
      <c r="B20" s="17" t="s">
        <v>17</v>
      </c>
      <c r="C20" s="18">
        <f>13+12+14+19+21</f>
        <v>79</v>
      </c>
      <c r="D20" s="18"/>
      <c r="E20" s="18"/>
      <c r="F20" s="18"/>
      <c r="G20" s="18">
        <f t="shared" si="0"/>
        <v>11850</v>
      </c>
      <c r="H20" s="18">
        <f t="shared" si="1"/>
        <v>0</v>
      </c>
      <c r="I20" s="18">
        <f t="shared" si="2"/>
        <v>0</v>
      </c>
      <c r="J20" s="18"/>
      <c r="K20" s="21">
        <f t="shared" si="5"/>
        <v>11850</v>
      </c>
      <c r="L20" s="22"/>
      <c r="M20" s="27">
        <f t="shared" si="4"/>
        <v>79</v>
      </c>
      <c r="N20" s="28"/>
      <c r="O20" s="21">
        <v>13</v>
      </c>
      <c r="P20" s="21"/>
      <c r="Q20" s="18">
        <f t="shared" si="3"/>
        <v>1300</v>
      </c>
      <c r="R20" s="12"/>
      <c r="S20" s="12"/>
      <c r="T20" s="12"/>
      <c r="U20" s="12"/>
      <c r="V20" s="12"/>
      <c r="W20" s="10"/>
      <c r="X20" s="11"/>
    </row>
    <row r="21" spans="1:27" ht="50.1" customHeight="1">
      <c r="A21" s="16">
        <v>17</v>
      </c>
      <c r="B21" s="17" t="s">
        <v>18</v>
      </c>
      <c r="C21" s="18">
        <f>16+10+8+8+17</f>
        <v>59</v>
      </c>
      <c r="D21" s="18"/>
      <c r="E21" s="18"/>
      <c r="F21" s="18"/>
      <c r="G21" s="18">
        <f t="shared" si="0"/>
        <v>8850</v>
      </c>
      <c r="H21" s="18">
        <f t="shared" si="1"/>
        <v>0</v>
      </c>
      <c r="I21" s="18">
        <f t="shared" si="2"/>
        <v>0</v>
      </c>
      <c r="J21" s="18"/>
      <c r="K21" s="21">
        <f t="shared" si="5"/>
        <v>8850</v>
      </c>
      <c r="L21" s="22"/>
      <c r="M21" s="27">
        <f t="shared" si="4"/>
        <v>59</v>
      </c>
      <c r="N21" s="28"/>
      <c r="O21" s="21">
        <v>16</v>
      </c>
      <c r="P21" s="21"/>
      <c r="Q21" s="18">
        <f t="shared" si="3"/>
        <v>1600</v>
      </c>
      <c r="R21" s="12"/>
      <c r="S21" s="12"/>
      <c r="T21" s="12"/>
      <c r="U21" s="12"/>
      <c r="V21" s="12"/>
      <c r="W21" s="10"/>
      <c r="X21" s="11"/>
    </row>
    <row r="22" spans="1:27" ht="50.1" customHeight="1">
      <c r="A22" s="16">
        <v>18</v>
      </c>
      <c r="B22" s="17" t="s">
        <v>19</v>
      </c>
      <c r="C22" s="18">
        <f>36+19+24+30+29</f>
        <v>138</v>
      </c>
      <c r="D22" s="18"/>
      <c r="E22" s="18"/>
      <c r="F22" s="18"/>
      <c r="G22" s="18">
        <f t="shared" si="0"/>
        <v>20700</v>
      </c>
      <c r="H22" s="18">
        <f t="shared" si="1"/>
        <v>0</v>
      </c>
      <c r="I22" s="18">
        <f t="shared" si="2"/>
        <v>0</v>
      </c>
      <c r="J22" s="18"/>
      <c r="K22" s="21">
        <f t="shared" si="5"/>
        <v>20700</v>
      </c>
      <c r="L22" s="22"/>
      <c r="M22" s="27">
        <f t="shared" si="4"/>
        <v>138</v>
      </c>
      <c r="N22" s="28"/>
      <c r="O22" s="21">
        <v>36</v>
      </c>
      <c r="P22" s="21"/>
      <c r="Q22" s="18">
        <f t="shared" si="3"/>
        <v>3600</v>
      </c>
      <c r="R22" s="12"/>
      <c r="S22" s="12"/>
      <c r="T22" s="12"/>
      <c r="U22" s="12"/>
      <c r="V22" s="12"/>
      <c r="W22" s="10"/>
      <c r="X22" s="11"/>
    </row>
    <row r="23" spans="1:27" ht="50.1" customHeight="1">
      <c r="A23" s="16">
        <v>19</v>
      </c>
      <c r="B23" s="17" t="s">
        <v>20</v>
      </c>
      <c r="C23" s="18">
        <f>27+19+18+18+18</f>
        <v>100</v>
      </c>
      <c r="D23" s="18"/>
      <c r="E23" s="18"/>
      <c r="F23" s="18"/>
      <c r="G23" s="18">
        <f t="shared" si="0"/>
        <v>15000</v>
      </c>
      <c r="H23" s="18">
        <f t="shared" si="1"/>
        <v>0</v>
      </c>
      <c r="I23" s="18">
        <f t="shared" si="2"/>
        <v>0</v>
      </c>
      <c r="J23" s="18"/>
      <c r="K23" s="21">
        <f t="shared" si="5"/>
        <v>15000</v>
      </c>
      <c r="L23" s="22"/>
      <c r="M23" s="27">
        <f t="shared" si="4"/>
        <v>100</v>
      </c>
      <c r="N23" s="28"/>
      <c r="O23" s="21">
        <v>27</v>
      </c>
      <c r="P23" s="21"/>
      <c r="Q23" s="18">
        <f t="shared" si="3"/>
        <v>2700</v>
      </c>
      <c r="R23" s="12"/>
      <c r="S23" s="12"/>
      <c r="T23" s="12"/>
      <c r="U23" s="12"/>
      <c r="V23" s="12"/>
      <c r="W23" s="10"/>
      <c r="X23" s="11"/>
    </row>
    <row r="24" spans="1:27" ht="50.1" customHeight="1">
      <c r="A24" s="16">
        <v>20</v>
      </c>
      <c r="B24" s="17" t="s">
        <v>21</v>
      </c>
      <c r="C24" s="18">
        <f>18+26+15+14+16</f>
        <v>89</v>
      </c>
      <c r="D24" s="18"/>
      <c r="E24" s="18"/>
      <c r="F24" s="18"/>
      <c r="G24" s="18">
        <f t="shared" si="0"/>
        <v>13350</v>
      </c>
      <c r="H24" s="18">
        <f t="shared" si="1"/>
        <v>0</v>
      </c>
      <c r="I24" s="18">
        <f t="shared" si="2"/>
        <v>0</v>
      </c>
      <c r="J24" s="18"/>
      <c r="K24" s="21">
        <f t="shared" si="5"/>
        <v>13350</v>
      </c>
      <c r="L24" s="22"/>
      <c r="M24" s="27">
        <f t="shared" si="4"/>
        <v>89</v>
      </c>
      <c r="N24" s="28"/>
      <c r="O24" s="21">
        <v>18</v>
      </c>
      <c r="P24" s="21"/>
      <c r="Q24" s="18">
        <f t="shared" si="3"/>
        <v>1800</v>
      </c>
      <c r="R24" s="12"/>
      <c r="S24" s="12"/>
      <c r="T24" s="12"/>
      <c r="U24" s="12"/>
      <c r="V24" s="12"/>
      <c r="W24" s="10"/>
      <c r="X24" s="11"/>
    </row>
    <row r="25" spans="1:27" ht="50.1" customHeight="1">
      <c r="A25" s="16">
        <v>21</v>
      </c>
      <c r="B25" s="17" t="s">
        <v>22</v>
      </c>
      <c r="C25" s="18">
        <f>41+25+16+14+12</f>
        <v>108</v>
      </c>
      <c r="D25" s="18"/>
      <c r="E25" s="18"/>
      <c r="F25" s="18"/>
      <c r="G25" s="18">
        <f t="shared" si="0"/>
        <v>16200</v>
      </c>
      <c r="H25" s="18">
        <f t="shared" si="1"/>
        <v>0</v>
      </c>
      <c r="I25" s="18">
        <f t="shared" si="2"/>
        <v>0</v>
      </c>
      <c r="J25" s="18"/>
      <c r="K25" s="21">
        <f t="shared" si="5"/>
        <v>16200</v>
      </c>
      <c r="L25" s="22"/>
      <c r="M25" s="27">
        <f t="shared" si="4"/>
        <v>108</v>
      </c>
      <c r="N25" s="28"/>
      <c r="O25" s="21">
        <v>41</v>
      </c>
      <c r="P25" s="21"/>
      <c r="Q25" s="18">
        <f t="shared" si="3"/>
        <v>4100</v>
      </c>
      <c r="R25" s="12"/>
      <c r="S25" s="12"/>
      <c r="T25" s="12"/>
      <c r="U25" s="12"/>
      <c r="V25" s="12"/>
      <c r="W25" s="10"/>
      <c r="X25" s="11"/>
    </row>
    <row r="26" spans="1:27" ht="50.1" customHeight="1">
      <c r="A26" s="16">
        <v>22</v>
      </c>
      <c r="B26" s="17" t="s">
        <v>23</v>
      </c>
      <c r="C26" s="18">
        <f>13+6+8+9+8</f>
        <v>44</v>
      </c>
      <c r="D26" s="18"/>
      <c r="E26" s="18"/>
      <c r="F26" s="18"/>
      <c r="G26" s="18">
        <f t="shared" si="0"/>
        <v>6600</v>
      </c>
      <c r="H26" s="18">
        <f t="shared" si="1"/>
        <v>0</v>
      </c>
      <c r="I26" s="18">
        <f t="shared" si="2"/>
        <v>0</v>
      </c>
      <c r="J26" s="18"/>
      <c r="K26" s="21">
        <f>G26+H26+I26+J26</f>
        <v>6600</v>
      </c>
      <c r="L26" s="22"/>
      <c r="M26" s="27">
        <f t="shared" si="4"/>
        <v>44</v>
      </c>
      <c r="N26" s="28"/>
      <c r="O26" s="21">
        <v>13</v>
      </c>
      <c r="P26" s="21"/>
      <c r="Q26" s="18">
        <f t="shared" si="3"/>
        <v>1300</v>
      </c>
      <c r="R26" s="12"/>
      <c r="S26" s="12"/>
      <c r="T26" s="12"/>
      <c r="U26" s="12"/>
      <c r="V26" s="12"/>
      <c r="W26" s="10"/>
      <c r="X26" s="11"/>
    </row>
    <row r="27" spans="1:27" ht="50.1" customHeight="1">
      <c r="A27" s="16">
        <v>23</v>
      </c>
      <c r="B27" s="17" t="s">
        <v>24</v>
      </c>
      <c r="C27" s="18">
        <f>28+20+18+15+15</f>
        <v>96</v>
      </c>
      <c r="D27" s="18"/>
      <c r="E27" s="18"/>
      <c r="F27" s="18"/>
      <c r="G27" s="18">
        <f t="shared" si="0"/>
        <v>14400</v>
      </c>
      <c r="H27" s="18">
        <f t="shared" si="1"/>
        <v>0</v>
      </c>
      <c r="I27" s="18">
        <f t="shared" si="2"/>
        <v>0</v>
      </c>
      <c r="J27" s="18"/>
      <c r="K27" s="21">
        <f t="shared" si="5"/>
        <v>14400</v>
      </c>
      <c r="L27" s="22"/>
      <c r="M27" s="27">
        <f t="shared" si="4"/>
        <v>96</v>
      </c>
      <c r="N27" s="28"/>
      <c r="O27" s="21">
        <v>28</v>
      </c>
      <c r="P27" s="21"/>
      <c r="Q27" s="18">
        <f t="shared" si="3"/>
        <v>2800</v>
      </c>
      <c r="R27" s="12"/>
      <c r="S27" s="12"/>
      <c r="T27" s="12"/>
      <c r="U27" s="12"/>
      <c r="V27" s="12"/>
      <c r="W27" s="10"/>
      <c r="X27" s="11"/>
    </row>
    <row r="28" spans="1:27" ht="50.1" customHeight="1">
      <c r="A28" s="16">
        <v>24</v>
      </c>
      <c r="B28" s="17" t="s">
        <v>25</v>
      </c>
      <c r="C28" s="18">
        <f>24+18+18+17</f>
        <v>77</v>
      </c>
      <c r="D28" s="18"/>
      <c r="E28" s="18"/>
      <c r="F28" s="18"/>
      <c r="G28" s="18">
        <f t="shared" si="0"/>
        <v>11550</v>
      </c>
      <c r="H28" s="18">
        <f t="shared" si="1"/>
        <v>0</v>
      </c>
      <c r="I28" s="18">
        <f t="shared" si="2"/>
        <v>0</v>
      </c>
      <c r="J28" s="18"/>
      <c r="K28" s="21">
        <f t="shared" si="5"/>
        <v>11550</v>
      </c>
      <c r="L28" s="22"/>
      <c r="M28" s="27">
        <f t="shared" si="4"/>
        <v>77</v>
      </c>
      <c r="N28" s="28"/>
      <c r="O28" s="21">
        <v>24</v>
      </c>
      <c r="P28" s="21"/>
      <c r="Q28" s="18">
        <f t="shared" si="3"/>
        <v>2400</v>
      </c>
      <c r="R28" s="12"/>
      <c r="S28" s="12"/>
      <c r="T28" s="12"/>
      <c r="U28" s="12"/>
      <c r="V28" s="12"/>
      <c r="W28" s="10"/>
      <c r="X28" s="11"/>
    </row>
    <row r="29" spans="1:27" ht="50.1" customHeight="1">
      <c r="A29" s="16">
        <v>25</v>
      </c>
      <c r="B29" s="17" t="s">
        <v>26</v>
      </c>
      <c r="C29" s="18">
        <f>15+12+12</f>
        <v>39</v>
      </c>
      <c r="D29" s="18"/>
      <c r="E29" s="18"/>
      <c r="F29" s="18"/>
      <c r="G29" s="18">
        <f t="shared" si="0"/>
        <v>5850</v>
      </c>
      <c r="H29" s="18">
        <f t="shared" si="1"/>
        <v>0</v>
      </c>
      <c r="I29" s="18">
        <f t="shared" si="2"/>
        <v>0</v>
      </c>
      <c r="J29" s="18"/>
      <c r="K29" s="21">
        <f t="shared" si="5"/>
        <v>5850</v>
      </c>
      <c r="L29" s="22"/>
      <c r="M29" s="27">
        <f t="shared" si="4"/>
        <v>39</v>
      </c>
      <c r="N29" s="28"/>
      <c r="O29" s="21">
        <v>15</v>
      </c>
      <c r="P29" s="21"/>
      <c r="Q29" s="18">
        <f t="shared" si="3"/>
        <v>1500</v>
      </c>
      <c r="R29" s="12"/>
      <c r="S29" s="12"/>
      <c r="T29" s="12"/>
      <c r="U29" s="12"/>
      <c r="V29" s="12"/>
      <c r="W29" s="10"/>
      <c r="X29" s="11"/>
    </row>
    <row r="30" spans="1:27" ht="50.1" customHeight="1">
      <c r="A30" s="16">
        <v>26</v>
      </c>
      <c r="B30" s="17" t="s">
        <v>27</v>
      </c>
      <c r="C30" s="18">
        <f>6+7+7+6+3</f>
        <v>29</v>
      </c>
      <c r="D30" s="18"/>
      <c r="E30" s="18"/>
      <c r="F30" s="18"/>
      <c r="G30" s="18">
        <f t="shared" si="0"/>
        <v>4350</v>
      </c>
      <c r="H30" s="18">
        <f t="shared" si="1"/>
        <v>0</v>
      </c>
      <c r="I30" s="18">
        <f t="shared" si="2"/>
        <v>0</v>
      </c>
      <c r="J30" s="18"/>
      <c r="K30" s="21">
        <f t="shared" si="5"/>
        <v>4350</v>
      </c>
      <c r="L30" s="22"/>
      <c r="M30" s="27">
        <f t="shared" si="4"/>
        <v>29</v>
      </c>
      <c r="N30" s="28"/>
      <c r="O30" s="21">
        <v>6</v>
      </c>
      <c r="P30" s="21"/>
      <c r="Q30" s="18">
        <f t="shared" si="3"/>
        <v>600</v>
      </c>
      <c r="R30" s="12"/>
      <c r="S30" s="12"/>
      <c r="T30" s="12"/>
      <c r="U30" s="12"/>
      <c r="V30" s="12"/>
      <c r="W30" s="10"/>
      <c r="X30" s="11"/>
    </row>
    <row r="31" spans="1:27" ht="50.1" customHeight="1">
      <c r="A31" s="16">
        <v>27</v>
      </c>
      <c r="B31" s="17" t="s">
        <v>28</v>
      </c>
      <c r="C31" s="18">
        <f>17+10+11</f>
        <v>38</v>
      </c>
      <c r="D31" s="18"/>
      <c r="E31" s="18"/>
      <c r="F31" s="18"/>
      <c r="G31" s="18">
        <f t="shared" si="0"/>
        <v>5700</v>
      </c>
      <c r="H31" s="18">
        <f t="shared" si="1"/>
        <v>0</v>
      </c>
      <c r="I31" s="18">
        <f t="shared" si="2"/>
        <v>0</v>
      </c>
      <c r="J31" s="18"/>
      <c r="K31" s="21">
        <f t="shared" si="5"/>
        <v>5700</v>
      </c>
      <c r="L31" s="22"/>
      <c r="M31" s="27">
        <f t="shared" si="4"/>
        <v>38</v>
      </c>
      <c r="N31" s="28"/>
      <c r="O31" s="21">
        <v>17</v>
      </c>
      <c r="P31" s="21"/>
      <c r="Q31" s="18">
        <f t="shared" si="3"/>
        <v>1700</v>
      </c>
      <c r="R31" s="12"/>
      <c r="S31" s="12"/>
      <c r="T31" s="12"/>
      <c r="U31" s="12"/>
      <c r="V31" s="12"/>
      <c r="W31" s="10"/>
      <c r="X31" s="11"/>
    </row>
    <row r="32" spans="1:27" ht="50.1" customHeight="1">
      <c r="A32" s="16">
        <v>28</v>
      </c>
      <c r="B32" s="17" t="s">
        <v>29</v>
      </c>
      <c r="C32" s="18">
        <f>38+9+4</f>
        <v>51</v>
      </c>
      <c r="D32" s="18"/>
      <c r="E32" s="18"/>
      <c r="F32" s="18"/>
      <c r="G32" s="18">
        <f t="shared" si="0"/>
        <v>7650</v>
      </c>
      <c r="H32" s="18">
        <f t="shared" si="1"/>
        <v>0</v>
      </c>
      <c r="I32" s="18">
        <f t="shared" si="2"/>
        <v>0</v>
      </c>
      <c r="J32" s="18"/>
      <c r="K32" s="21">
        <f>G32+H32+I32+J32</f>
        <v>7650</v>
      </c>
      <c r="L32" s="22"/>
      <c r="M32" s="27">
        <f t="shared" si="4"/>
        <v>51</v>
      </c>
      <c r="N32" s="28"/>
      <c r="O32" s="21">
        <v>38</v>
      </c>
      <c r="P32" s="21"/>
      <c r="Q32" s="18">
        <f t="shared" si="3"/>
        <v>3800</v>
      </c>
      <c r="R32" s="12"/>
      <c r="S32" s="12"/>
      <c r="T32" s="12"/>
      <c r="U32" s="12"/>
      <c r="V32" s="12"/>
      <c r="W32" s="10"/>
      <c r="X32" s="11"/>
      <c r="Z32" s="3"/>
      <c r="AA32" s="3"/>
    </row>
    <row r="33" spans="1:24" ht="50.1" customHeight="1">
      <c r="A33" s="16">
        <v>29</v>
      </c>
      <c r="B33" s="17" t="s">
        <v>30</v>
      </c>
      <c r="C33" s="18">
        <f>28+8+8</f>
        <v>44</v>
      </c>
      <c r="D33" s="18"/>
      <c r="E33" s="18"/>
      <c r="F33" s="18"/>
      <c r="G33" s="18">
        <f t="shared" si="0"/>
        <v>6600</v>
      </c>
      <c r="H33" s="18">
        <f t="shared" si="1"/>
        <v>0</v>
      </c>
      <c r="I33" s="18">
        <f t="shared" si="2"/>
        <v>0</v>
      </c>
      <c r="J33" s="18"/>
      <c r="K33" s="21">
        <f>G33+H33+I33+J33</f>
        <v>6600</v>
      </c>
      <c r="L33" s="22"/>
      <c r="M33" s="27">
        <f t="shared" si="4"/>
        <v>44</v>
      </c>
      <c r="N33" s="28"/>
      <c r="O33" s="21">
        <v>28</v>
      </c>
      <c r="P33" s="21"/>
      <c r="Q33" s="18">
        <f t="shared" si="3"/>
        <v>2800</v>
      </c>
      <c r="R33" s="12"/>
      <c r="S33" s="12"/>
      <c r="T33" s="12"/>
      <c r="U33" s="12"/>
      <c r="V33" s="12"/>
      <c r="W33" s="10"/>
      <c r="X33" s="11"/>
    </row>
    <row r="34" spans="1:24" ht="50.1" customHeight="1">
      <c r="A34" s="16">
        <v>30</v>
      </c>
      <c r="B34" s="17" t="s">
        <v>31</v>
      </c>
      <c r="C34" s="18">
        <f>16+9+5</f>
        <v>30</v>
      </c>
      <c r="D34" s="18"/>
      <c r="E34" s="18"/>
      <c r="F34" s="18"/>
      <c r="G34" s="18">
        <f t="shared" si="0"/>
        <v>4500</v>
      </c>
      <c r="H34" s="18">
        <f t="shared" si="1"/>
        <v>0</v>
      </c>
      <c r="I34" s="18">
        <f t="shared" si="2"/>
        <v>0</v>
      </c>
      <c r="J34" s="18"/>
      <c r="K34" s="21">
        <f>G34+H34+I34+J34</f>
        <v>4500</v>
      </c>
      <c r="L34" s="22"/>
      <c r="M34" s="27">
        <f>C34+D34+E34+F34</f>
        <v>30</v>
      </c>
      <c r="N34" s="28"/>
      <c r="O34" s="21">
        <v>16</v>
      </c>
      <c r="P34" s="21"/>
      <c r="Q34" s="18">
        <f t="shared" si="3"/>
        <v>1600</v>
      </c>
      <c r="R34" s="12"/>
      <c r="S34" s="12"/>
      <c r="T34" s="12"/>
      <c r="U34" s="12"/>
      <c r="V34" s="12"/>
      <c r="W34" s="10"/>
      <c r="X34" s="11"/>
    </row>
    <row r="35" spans="1:24" ht="50.1" customHeight="1">
      <c r="A35" s="19"/>
      <c r="B35" s="17" t="s">
        <v>43</v>
      </c>
      <c r="C35" s="16">
        <f>SUM(C5:C34)</f>
        <v>2252</v>
      </c>
      <c r="D35" s="16">
        <f>SUM(D5:D34)</f>
        <v>815</v>
      </c>
      <c r="E35" s="16">
        <f>SUM(E5:E34)</f>
        <v>437</v>
      </c>
      <c r="F35" s="16">
        <f>SUM(F5:F34)</f>
        <v>291</v>
      </c>
      <c r="G35" s="16">
        <f>SUM(G5:G34)</f>
        <v>337800</v>
      </c>
      <c r="H35" s="16">
        <f>SUM(H5:H34)</f>
        <v>163000</v>
      </c>
      <c r="I35" s="16">
        <f t="shared" ref="C35:I35" si="6">SUM(I5:I34)</f>
        <v>87400</v>
      </c>
      <c r="J35" s="16">
        <f>SUM(J5:J34)</f>
        <v>72750</v>
      </c>
      <c r="K35" s="29">
        <f>SUM(K5:K34)</f>
        <v>660950</v>
      </c>
      <c r="L35" s="29"/>
      <c r="M35" s="29">
        <f>SUM(M5:M34)</f>
        <v>3795</v>
      </c>
      <c r="N35" s="29"/>
      <c r="O35" s="29">
        <f>SUM(O5:O34)</f>
        <v>640</v>
      </c>
      <c r="P35" s="29"/>
      <c r="Q35" s="16">
        <f>SUM(Q5:Q34)</f>
        <v>64000</v>
      </c>
      <c r="R35" s="6"/>
      <c r="S35" s="6"/>
      <c r="T35" s="6"/>
      <c r="U35" s="6"/>
      <c r="V35" s="6"/>
      <c r="W35" s="6"/>
      <c r="X35" s="13"/>
    </row>
    <row r="36" spans="1:24" ht="50.1" customHeight="1">
      <c r="A36" s="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50.1" customHeight="1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50.1" customHeight="1">
      <c r="A38" s="1"/>
    </row>
    <row r="39" spans="1:24" ht="50.1" customHeight="1">
      <c r="A39" s="1"/>
    </row>
    <row r="40" spans="1:24" ht="50.1" customHeight="1">
      <c r="A40" s="1"/>
    </row>
    <row r="41" spans="1:24" ht="50.1" customHeight="1">
      <c r="A41" s="1"/>
    </row>
    <row r="42" spans="1:24" ht="50.1" customHeight="1">
      <c r="A42" s="1"/>
    </row>
    <row r="43" spans="1:24" ht="50.1" customHeight="1">
      <c r="A43" s="1"/>
    </row>
    <row r="44" spans="1:24" ht="50.1" customHeight="1">
      <c r="A44" s="1"/>
    </row>
    <row r="45" spans="1:24" ht="50.1" customHeight="1">
      <c r="A45" s="1"/>
    </row>
    <row r="46" spans="1:24" ht="50.1" customHeight="1">
      <c r="A46" s="1"/>
    </row>
    <row r="47" spans="1:24" ht="50.1" customHeight="1">
      <c r="A47" s="1"/>
    </row>
    <row r="48" spans="1:24" ht="50.1" customHeight="1">
      <c r="A48" s="1"/>
    </row>
    <row r="49" spans="1:1" ht="50.1" customHeight="1">
      <c r="A49" s="1"/>
    </row>
    <row r="50" spans="1:1" ht="50.1" customHeight="1">
      <c r="A50" s="1"/>
    </row>
    <row r="51" spans="1:1" ht="50.1" customHeight="1">
      <c r="A51" s="1"/>
    </row>
    <row r="52" spans="1:1" ht="50.1" customHeight="1">
      <c r="A52" s="1"/>
    </row>
    <row r="53" spans="1:1" ht="50.1" customHeight="1">
      <c r="A53" s="1"/>
    </row>
    <row r="54" spans="1:1" ht="50.1" customHeight="1">
      <c r="A54" s="1"/>
    </row>
    <row r="55" spans="1:1" ht="50.1" customHeight="1">
      <c r="A55" s="1"/>
    </row>
    <row r="56" spans="1:1" ht="50.1" customHeight="1">
      <c r="A56" s="1"/>
    </row>
    <row r="57" spans="1:1" ht="50.1" customHeight="1">
      <c r="A57" s="1"/>
    </row>
    <row r="58" spans="1:1" ht="50.1" customHeight="1">
      <c r="A58" s="1"/>
    </row>
    <row r="59" spans="1:1" ht="50.1" customHeight="1">
      <c r="A59" s="1"/>
    </row>
    <row r="60" spans="1:1" ht="50.1" customHeight="1">
      <c r="A60" s="1"/>
    </row>
    <row r="61" spans="1:1" ht="50.1" customHeight="1">
      <c r="A61" s="1"/>
    </row>
    <row r="62" spans="1:1" ht="50.1" customHeight="1">
      <c r="A62" s="1"/>
    </row>
    <row r="63" spans="1:1" ht="50.1" customHeight="1">
      <c r="A63" s="1"/>
    </row>
    <row r="64" spans="1:1" ht="50.1" customHeight="1">
      <c r="A64" s="1"/>
    </row>
    <row r="65" spans="1:1" ht="50.1" customHeight="1">
      <c r="A65" s="1"/>
    </row>
    <row r="66" spans="1:1" ht="50.1" customHeight="1">
      <c r="A66" s="1"/>
    </row>
    <row r="67" spans="1:1" ht="50.1" customHeight="1">
      <c r="A67" s="1"/>
    </row>
    <row r="68" spans="1:1" ht="50.1" customHeight="1">
      <c r="A68" s="1"/>
    </row>
    <row r="69" spans="1:1" ht="50.1" customHeight="1">
      <c r="A69" s="1"/>
    </row>
    <row r="70" spans="1:1" ht="50.1" customHeight="1">
      <c r="A70" s="1"/>
    </row>
    <row r="71" spans="1:1" ht="50.1" customHeight="1">
      <c r="A71" s="1"/>
    </row>
    <row r="72" spans="1:1" ht="50.1" customHeight="1">
      <c r="A72" s="1"/>
    </row>
    <row r="73" spans="1:1" ht="50.1" customHeight="1">
      <c r="A73" s="1"/>
    </row>
    <row r="74" spans="1:1" ht="50.1" customHeight="1">
      <c r="A74" s="1"/>
    </row>
    <row r="75" spans="1:1" ht="50.1" customHeight="1">
      <c r="A75" s="1"/>
    </row>
    <row r="76" spans="1:1" ht="50.1" customHeight="1">
      <c r="A76" s="1"/>
    </row>
    <row r="77" spans="1:1" ht="50.1" customHeight="1">
      <c r="A77" s="1"/>
    </row>
    <row r="78" spans="1:1" ht="50.1" customHeight="1">
      <c r="A78" s="1"/>
    </row>
    <row r="79" spans="1:1" ht="50.1" customHeight="1">
      <c r="A79" s="1"/>
    </row>
    <row r="80" spans="1:1" ht="50.1" customHeight="1">
      <c r="A80" s="1"/>
    </row>
    <row r="81" spans="1:1" ht="50.1" customHeight="1">
      <c r="A81" s="1"/>
    </row>
    <row r="82" spans="1:1" ht="50.1" customHeight="1">
      <c r="A82" s="1"/>
    </row>
    <row r="83" spans="1:1" ht="50.1" customHeight="1">
      <c r="A83" s="1"/>
    </row>
    <row r="84" spans="1:1" ht="50.1" customHeight="1">
      <c r="A84" s="1"/>
    </row>
    <row r="85" spans="1:1" ht="50.1" customHeight="1">
      <c r="A85" s="1"/>
    </row>
    <row r="86" spans="1:1" ht="50.1" customHeight="1">
      <c r="A86" s="1"/>
    </row>
    <row r="87" spans="1:1" ht="50.1" customHeight="1">
      <c r="A87" s="1"/>
    </row>
    <row r="88" spans="1:1" ht="50.1" customHeight="1">
      <c r="A88" s="1"/>
    </row>
    <row r="89" spans="1:1" ht="50.1" customHeight="1">
      <c r="A89" s="1"/>
    </row>
    <row r="90" spans="1:1" ht="50.1" customHeight="1">
      <c r="A90" s="1"/>
    </row>
    <row r="91" spans="1:1" ht="50.1" customHeight="1">
      <c r="A91" s="1"/>
    </row>
    <row r="92" spans="1:1" ht="50.1" customHeight="1">
      <c r="A92" s="1"/>
    </row>
    <row r="93" spans="1:1" ht="50.1" customHeight="1">
      <c r="A93" s="1"/>
    </row>
    <row r="94" spans="1:1" ht="50.1" customHeight="1">
      <c r="A94" s="1"/>
    </row>
    <row r="95" spans="1:1" ht="50.1" customHeight="1">
      <c r="A95" s="1"/>
    </row>
    <row r="96" spans="1:1" ht="50.1" customHeight="1">
      <c r="A96" s="1"/>
    </row>
    <row r="97" spans="1:1" ht="50.1" customHeight="1">
      <c r="A97" s="1"/>
    </row>
    <row r="98" spans="1:1" ht="50.1" customHeight="1">
      <c r="A98" s="1"/>
    </row>
    <row r="99" spans="1:1" ht="50.1" customHeight="1">
      <c r="A99" s="1"/>
    </row>
    <row r="100" spans="1:1" ht="50.1" customHeight="1">
      <c r="A100" s="1"/>
    </row>
    <row r="101" spans="1:1" ht="50.1" customHeight="1">
      <c r="A101" s="1"/>
    </row>
    <row r="102" spans="1:1" ht="50.1" customHeight="1">
      <c r="A102" s="1"/>
    </row>
    <row r="103" spans="1:1" ht="50.1" customHeight="1">
      <c r="A103" s="1"/>
    </row>
    <row r="104" spans="1:1" ht="50.1" customHeight="1">
      <c r="A104" s="1"/>
    </row>
    <row r="105" spans="1:1" ht="50.1" customHeight="1">
      <c r="A105" s="1"/>
    </row>
    <row r="106" spans="1:1" ht="50.1" customHeight="1">
      <c r="A106" s="1"/>
    </row>
    <row r="107" spans="1:1" ht="50.1" customHeight="1">
      <c r="A107" s="1"/>
    </row>
    <row r="108" spans="1:1" ht="50.1" customHeight="1">
      <c r="A108" s="1"/>
    </row>
    <row r="109" spans="1:1" ht="50.1" customHeight="1">
      <c r="A109" s="1"/>
    </row>
    <row r="110" spans="1:1" ht="50.1" customHeight="1">
      <c r="A110" s="1"/>
    </row>
    <row r="111" spans="1:1" ht="50.1" customHeight="1">
      <c r="A111" s="1"/>
    </row>
    <row r="112" spans="1:1" ht="50.1" customHeight="1">
      <c r="A112" s="1"/>
    </row>
    <row r="113" spans="1:1" ht="50.1" customHeight="1">
      <c r="A113" s="1"/>
    </row>
    <row r="114" spans="1:1" ht="50.1" customHeight="1">
      <c r="A114" s="1"/>
    </row>
    <row r="115" spans="1:1" ht="50.1" customHeight="1">
      <c r="A115" s="1"/>
    </row>
    <row r="116" spans="1:1" ht="50.1" customHeight="1">
      <c r="A116" s="1"/>
    </row>
    <row r="117" spans="1:1" ht="50.1" customHeight="1">
      <c r="A117" s="1"/>
    </row>
    <row r="118" spans="1:1" ht="50.1" customHeight="1">
      <c r="A118" s="1"/>
    </row>
    <row r="119" spans="1:1" ht="50.1" customHeight="1">
      <c r="A119" s="1"/>
    </row>
    <row r="120" spans="1:1" ht="50.1" customHeight="1">
      <c r="A120" s="1"/>
    </row>
    <row r="121" spans="1:1" ht="50.1" customHeight="1">
      <c r="A121" s="1"/>
    </row>
    <row r="122" spans="1:1" ht="50.1" customHeight="1">
      <c r="A122" s="1"/>
    </row>
    <row r="123" spans="1:1" ht="50.1" customHeight="1">
      <c r="A123" s="1"/>
    </row>
    <row r="124" spans="1:1" ht="50.1" customHeight="1">
      <c r="A124" s="1"/>
    </row>
    <row r="125" spans="1:1" ht="50.1" customHeight="1">
      <c r="A125" s="1"/>
    </row>
    <row r="126" spans="1:1" ht="50.1" customHeight="1">
      <c r="A126" s="1"/>
    </row>
    <row r="127" spans="1:1" ht="50.1" customHeight="1">
      <c r="A127" s="1"/>
    </row>
    <row r="128" spans="1:1" ht="50.1" customHeight="1">
      <c r="A128" s="1"/>
    </row>
    <row r="129" spans="1:1" ht="50.1" customHeight="1">
      <c r="A129" s="1"/>
    </row>
    <row r="130" spans="1:1" ht="50.1" customHeight="1">
      <c r="A130" s="1"/>
    </row>
    <row r="131" spans="1:1" ht="50.1" customHeight="1">
      <c r="A131" s="1"/>
    </row>
    <row r="132" spans="1:1" ht="50.1" customHeight="1">
      <c r="A132" s="1"/>
    </row>
    <row r="133" spans="1:1" ht="50.1" customHeight="1">
      <c r="A133" s="1"/>
    </row>
    <row r="134" spans="1:1" ht="50.1" customHeight="1">
      <c r="A134" s="1"/>
    </row>
    <row r="135" spans="1:1" ht="50.1" customHeight="1">
      <c r="A135" s="1"/>
    </row>
    <row r="136" spans="1:1" ht="50.1" customHeight="1">
      <c r="A136" s="1"/>
    </row>
    <row r="137" spans="1:1" ht="50.1" customHeight="1">
      <c r="A137" s="1"/>
    </row>
    <row r="138" spans="1:1" ht="50.1" customHeight="1">
      <c r="A138" s="1"/>
    </row>
    <row r="139" spans="1:1" ht="50.1" customHeight="1">
      <c r="A139" s="1"/>
    </row>
    <row r="140" spans="1:1" ht="50.1" customHeight="1">
      <c r="A140" s="1"/>
    </row>
    <row r="141" spans="1:1" ht="50.1" customHeight="1">
      <c r="A141" s="1"/>
    </row>
    <row r="142" spans="1:1" ht="50.1" customHeight="1">
      <c r="A142" s="1"/>
    </row>
    <row r="143" spans="1:1" ht="50.1" customHeight="1">
      <c r="A143" s="1"/>
    </row>
    <row r="144" spans="1:1" ht="50.1" customHeight="1">
      <c r="A144" s="1"/>
    </row>
    <row r="145" spans="1:1" ht="50.1" customHeight="1">
      <c r="A145" s="1"/>
    </row>
    <row r="146" spans="1:1" ht="50.1" customHeight="1">
      <c r="A146" s="1"/>
    </row>
    <row r="147" spans="1:1" ht="50.1" customHeight="1">
      <c r="A147" s="1"/>
    </row>
    <row r="148" spans="1:1" ht="50.1" customHeight="1">
      <c r="A148" s="1"/>
    </row>
    <row r="149" spans="1:1" ht="50.1" customHeight="1">
      <c r="A149" s="1"/>
    </row>
  </sheetData>
  <mergeCells count="102">
    <mergeCell ref="O34:P34"/>
    <mergeCell ref="K35:L35"/>
    <mergeCell ref="M35:N35"/>
    <mergeCell ref="O35:P35"/>
    <mergeCell ref="O27:P27"/>
    <mergeCell ref="O28:P28"/>
    <mergeCell ref="O29:P29"/>
    <mergeCell ref="O30:P30"/>
    <mergeCell ref="O31:P31"/>
    <mergeCell ref="M32:N32"/>
    <mergeCell ref="K34:L34"/>
    <mergeCell ref="O25:P25"/>
    <mergeCell ref="O26:P26"/>
    <mergeCell ref="O17:P17"/>
    <mergeCell ref="O18:P18"/>
    <mergeCell ref="O19:P19"/>
    <mergeCell ref="O20:P20"/>
    <mergeCell ref="O21:P21"/>
    <mergeCell ref="O32:P32"/>
    <mergeCell ref="O33:P33"/>
    <mergeCell ref="Q3:Q4"/>
    <mergeCell ref="O5:P5"/>
    <mergeCell ref="M33:N33"/>
    <mergeCell ref="M34:N34"/>
    <mergeCell ref="O3:P4"/>
    <mergeCell ref="M3:N4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M28:N28"/>
    <mergeCell ref="M29:N29"/>
    <mergeCell ref="M30:N30"/>
    <mergeCell ref="M31:N31"/>
    <mergeCell ref="O22:P22"/>
    <mergeCell ref="O23:P23"/>
    <mergeCell ref="O24:P24"/>
    <mergeCell ref="M23:N23"/>
    <mergeCell ref="M24:N24"/>
    <mergeCell ref="M25:N25"/>
    <mergeCell ref="M26:N26"/>
    <mergeCell ref="M27:N27"/>
    <mergeCell ref="M18:N18"/>
    <mergeCell ref="M19:N19"/>
    <mergeCell ref="M20:N20"/>
    <mergeCell ref="M21:N21"/>
    <mergeCell ref="M22:N22"/>
    <mergeCell ref="M14:N14"/>
    <mergeCell ref="M15:N15"/>
    <mergeCell ref="M16:N16"/>
    <mergeCell ref="M17:N17"/>
    <mergeCell ref="K29:L29"/>
    <mergeCell ref="K30:L30"/>
    <mergeCell ref="K31:L31"/>
    <mergeCell ref="K32:L32"/>
    <mergeCell ref="K33:L3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K18:L18"/>
    <mergeCell ref="K11:L11"/>
    <mergeCell ref="K12:L12"/>
    <mergeCell ref="K13:L13"/>
    <mergeCell ref="A1:M1"/>
    <mergeCell ref="C3:F3"/>
    <mergeCell ref="G3:J3"/>
    <mergeCell ref="K5:L5"/>
    <mergeCell ref="K6:L6"/>
    <mergeCell ref="K7:L7"/>
    <mergeCell ref="K8:L8"/>
    <mergeCell ref="K9:L9"/>
    <mergeCell ref="K10:L10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K3:L4"/>
    <mergeCell ref="B3:B4"/>
    <mergeCell ref="A3:A4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2018-05-20T06:45:24Z</cp:lastPrinted>
  <dcterms:created xsi:type="dcterms:W3CDTF">2018-03-21T09:47:10Z</dcterms:created>
  <dcterms:modified xsi:type="dcterms:W3CDTF">2018-06-03T07:31:07Z</dcterms:modified>
</cp:coreProperties>
</file>